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60" windowHeight="5775" activeTab="0"/>
  </bookViews>
  <sheets>
    <sheet name="Basic Process" sheetId="1" r:id="rId1"/>
    <sheet name="SAP Q_DeMEV_Flex_Public" sheetId="2" r:id="rId2"/>
  </sheets>
  <definedNames>
    <definedName name="_xlnm.Print_Area" localSheetId="0">'Basic Process'!$A$1:$J$63</definedName>
    <definedName name="_xlnm.Print_Area" localSheetId="1">'SAP Q_DeMEV_Flex_Public'!$A$1:$F$38</definedName>
  </definedNames>
  <calcPr fullCalcOnLoad="1"/>
</workbook>
</file>

<file path=xl/comments2.xml><?xml version="1.0" encoding="utf-8"?>
<comments xmlns="http://schemas.openxmlformats.org/spreadsheetml/2006/main">
  <authors>
    <author>Ross Holleron</author>
  </authors>
  <commentList>
    <comment ref="E26" authorId="0">
      <text>
        <r>
          <t/>
        </r>
      </text>
    </comment>
    <comment ref="G10" authorId="0">
      <text>
        <r>
          <rPr>
            <b/>
            <sz val="16"/>
            <rFont val="Tahoma"/>
            <family val="2"/>
          </rPr>
          <t xml:space="preserve">This assumes post In Use factor SFP figures
Watts = SFP for one fan x (13 x number of kitchen fans installed)
Watts = SFP for one fan x (8 x number of wet room fans installed)
</t>
        </r>
      </text>
    </comment>
    <comment ref="F10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G19" authorId="0">
      <text>
        <r>
          <rPr>
            <b/>
            <sz val="16"/>
            <rFont val="Tahoma"/>
            <family val="2"/>
          </rPr>
          <t>Assumes
Total SFP = Total dwelling fan watts / Total dwelling flow rate</t>
        </r>
      </text>
    </comment>
    <comment ref="F11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F12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F13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F14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F15" authorId="0">
      <text>
        <r>
          <rPr>
            <b/>
            <sz val="16"/>
            <rFont val="Tahoma"/>
            <family val="2"/>
          </rPr>
          <t>This is the In Use factor being applied
+ 45% for In room and In duct
+15% for thru wall only
THIS IS THE fLEXI DUCT FORM ONLY</t>
        </r>
      </text>
    </comment>
    <comment ref="D10" authorId="0">
      <text>
        <r>
          <rPr>
            <b/>
            <sz val="18"/>
            <rFont val="Tahoma"/>
            <family val="2"/>
          </rPr>
          <t>These assume 
No of fans x 13 for kitchen
No of fans x 8 for wet rooms</t>
        </r>
      </text>
    </comment>
  </commentList>
</comments>
</file>

<file path=xl/sharedStrings.xml><?xml version="1.0" encoding="utf-8"?>
<sst xmlns="http://schemas.openxmlformats.org/spreadsheetml/2006/main" count="38" uniqueCount="34">
  <si>
    <t>Manufacturer</t>
  </si>
  <si>
    <t>Product Name</t>
  </si>
  <si>
    <t>Duct type</t>
  </si>
  <si>
    <t>SAP Assessment Reference</t>
  </si>
  <si>
    <r>
      <t xml:space="preserve">Volume of dwelling, </t>
    </r>
    <r>
      <rPr>
        <b/>
        <sz val="10"/>
        <color indexed="10"/>
        <rFont val="Arial"/>
        <family val="2"/>
      </rPr>
      <t>box (6)</t>
    </r>
    <r>
      <rPr>
        <sz val="10"/>
        <rFont val="Arial"/>
        <family val="0"/>
      </rPr>
      <t>, m³</t>
    </r>
  </si>
  <si>
    <r>
      <t>The CO</t>
    </r>
    <r>
      <rPr>
        <b/>
        <vertAlign val="subscript"/>
        <sz val="10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>emissions from the SAP calculation now incorporate savings from the tested MEV unit</t>
    </r>
  </si>
  <si>
    <t>Step 2: MEV Systems annual savings
           (See note below)</t>
  </si>
  <si>
    <t>Unit configuration</t>
  </si>
  <si>
    <t>In room</t>
  </si>
  <si>
    <t>In duct</t>
  </si>
  <si>
    <t>Through wall</t>
  </si>
  <si>
    <t>Location</t>
  </si>
  <si>
    <t>SFP</t>
  </si>
  <si>
    <t>Kitchen</t>
  </si>
  <si>
    <t>Flow rate</t>
  </si>
  <si>
    <t>Total dwelling flow rate</t>
  </si>
  <si>
    <t>Total dwelling fan consumption</t>
  </si>
  <si>
    <t>Watts</t>
  </si>
  <si>
    <t xml:space="preserve">Step 1: Data Input from SAP Appendix Q </t>
  </si>
  <si>
    <t>Adjusted SFP - Rigid only</t>
  </si>
  <si>
    <t>Total Decentralised MEV system SFP (includes In Use factors)</t>
  </si>
  <si>
    <t>Adjusted specific fan power of MEV system, W/(l/s)</t>
  </si>
  <si>
    <t>SAP Q Calculation process for Decentralised MEV systems
Using flexible or a mixture of ductwork</t>
  </si>
  <si>
    <r>
      <t>Energy saved (kWh/yr), to be entered in</t>
    </r>
    <r>
      <rPr>
        <b/>
        <sz val="10"/>
        <color indexed="10"/>
        <rFont val="Arial"/>
        <family val="2"/>
      </rPr>
      <t xml:space="preserve"> box (95)</t>
    </r>
  </si>
  <si>
    <r>
      <t xml:space="preserve">Additional energy consumed (kWh/yr), to be entered in box </t>
    </r>
    <r>
      <rPr>
        <b/>
        <sz val="10"/>
        <color indexed="10"/>
        <rFont val="Arial"/>
        <family val="2"/>
      </rPr>
      <t>(96)</t>
    </r>
  </si>
  <si>
    <t>SAP Appendix Q – Decentralised MEV Data entry process</t>
  </si>
  <si>
    <t>For systems using flexible or mixed ductwork only</t>
  </si>
  <si>
    <t>This calculation sheet should be used if flexible or a mixture of ductwork is specified. 
If the system has not been tested with flexible ductwork but specified as such it is NOT applicable for SAP Appendix Q and the default SAP values should be used.</t>
  </si>
  <si>
    <t>(*) Table Q3 is found on the individual manufacturer's test data sheets
Download these from the website database</t>
  </si>
  <si>
    <t>Other wet rooms</t>
  </si>
  <si>
    <t>Version 02 April 2008</t>
  </si>
  <si>
    <t>hide D, F and G, 16 to 19, 26</t>
  </si>
  <si>
    <t>Version 23 April 2008</t>
  </si>
  <si>
    <t>Number in dwelling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</si>
</sst>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0.0"/>
    <numFmt numFmtId="168" formatCode="0.000000000"/>
  </numFmts>
  <fonts count="27">
    <font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color indexed="9"/>
      <name val="Arial"/>
      <family val="2"/>
    </font>
    <font>
      <b/>
      <sz val="18"/>
      <name val="Tahoma"/>
      <family val="2"/>
    </font>
    <font>
      <b/>
      <sz val="16"/>
      <name val="Tahoma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1" fillId="0" borderId="7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0" fillId="0" borderId="8" xfId="0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2" fontId="16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left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/>
      <protection/>
    </xf>
    <xf numFmtId="0" fontId="12" fillId="2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5" fillId="4" borderId="26" xfId="0" applyFont="1" applyFill="1" applyBorder="1" applyAlignment="1" applyProtection="1">
      <alignment vertical="center" wrapText="1"/>
      <protection/>
    </xf>
    <xf numFmtId="0" fontId="5" fillId="4" borderId="27" xfId="0" applyFont="1" applyFill="1" applyBorder="1" applyAlignment="1" applyProtection="1">
      <alignment vertical="center" wrapText="1"/>
      <protection/>
    </xf>
    <xf numFmtId="0" fontId="0" fillId="0" borderId="28" xfId="0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/>
      <protection/>
    </xf>
    <xf numFmtId="1" fontId="0" fillId="5" borderId="13" xfId="0" applyNumberForma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0" fillId="3" borderId="13" xfId="0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7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17" fillId="2" borderId="32" xfId="0" applyFont="1" applyFill="1" applyBorder="1" applyAlignment="1" applyProtection="1">
      <alignment horizontal="center" vertical="center" wrapText="1"/>
      <protection/>
    </xf>
    <xf numFmtId="0" fontId="17" fillId="2" borderId="33" xfId="0" applyFont="1" applyFill="1" applyBorder="1" applyAlignment="1" applyProtection="1">
      <alignment horizontal="center" vertical="center" wrapText="1"/>
      <protection/>
    </xf>
    <xf numFmtId="0" fontId="17" fillId="2" borderId="34" xfId="0" applyFont="1" applyFill="1" applyBorder="1" applyAlignment="1" applyProtection="1">
      <alignment horizontal="center" vertical="center" wrapText="1"/>
      <protection/>
    </xf>
    <xf numFmtId="0" fontId="17" fillId="2" borderId="35" xfId="0" applyFont="1" applyFill="1" applyBorder="1" applyAlignment="1" applyProtection="1">
      <alignment horizontal="center" vertical="center" wrapText="1"/>
      <protection/>
    </xf>
    <xf numFmtId="0" fontId="17" fillId="2" borderId="16" xfId="0" applyFont="1" applyFill="1" applyBorder="1" applyAlignment="1" applyProtection="1">
      <alignment horizontal="center" vertical="center" wrapText="1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0" fontId="5" fillId="4" borderId="26" xfId="0" applyFont="1" applyFill="1" applyBorder="1" applyAlignment="1" applyProtection="1">
      <alignment horizontal="center" vertical="center" wrapText="1"/>
      <protection/>
    </xf>
    <xf numFmtId="0" fontId="5" fillId="4" borderId="27" xfId="0" applyFont="1" applyFill="1" applyBorder="1" applyAlignment="1" applyProtection="1">
      <alignment horizontal="center" vertical="center" wrapText="1"/>
      <protection/>
    </xf>
    <xf numFmtId="0" fontId="7" fillId="4" borderId="36" xfId="0" applyFont="1" applyFill="1" applyBorder="1" applyAlignment="1" applyProtection="1">
      <alignment horizontal="left" vertical="center" wrapText="1"/>
      <protection/>
    </xf>
    <xf numFmtId="0" fontId="7" fillId="4" borderId="26" xfId="0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 applyProtection="1">
      <alignment horizontal="left" vertical="center" wrapText="1"/>
      <protection/>
    </xf>
    <xf numFmtId="0" fontId="9" fillId="6" borderId="0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1" fillId="7" borderId="38" xfId="0" applyFont="1" applyFill="1" applyBorder="1" applyAlignment="1" applyProtection="1">
      <alignment horizontal="center" vertical="center" wrapText="1"/>
      <protection/>
    </xf>
    <xf numFmtId="0" fontId="1" fillId="7" borderId="15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Fill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17" fillId="2" borderId="49" xfId="0" applyFont="1" applyFill="1" applyBorder="1" applyAlignment="1" applyProtection="1">
      <alignment horizontal="center" vertical="center" wrapText="1"/>
      <protection/>
    </xf>
    <xf numFmtId="0" fontId="19" fillId="8" borderId="50" xfId="0" applyFont="1" applyFill="1" applyBorder="1" applyAlignment="1" applyProtection="1">
      <alignment horizontal="center" vertical="center" wrapText="1"/>
      <protection/>
    </xf>
    <xf numFmtId="0" fontId="19" fillId="8" borderId="51" xfId="0" applyFont="1" applyFill="1" applyBorder="1" applyAlignment="1" applyProtection="1">
      <alignment horizontal="center" vertical="center" wrapText="1"/>
      <protection/>
    </xf>
    <xf numFmtId="0" fontId="19" fillId="8" borderId="5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66675</xdr:rowOff>
    </xdr:from>
    <xdr:to>
      <xdr:col>8</xdr:col>
      <xdr:colOff>228600</xdr:colOff>
      <xdr:row>57</xdr:row>
      <xdr:rowOff>85725</xdr:rowOff>
    </xdr:to>
    <xdr:grpSp>
      <xdr:nvGrpSpPr>
        <xdr:cNvPr id="1" name="Group 67"/>
        <xdr:cNvGrpSpPr>
          <a:grpSpLocks/>
        </xdr:cNvGrpSpPr>
      </xdr:nvGrpSpPr>
      <xdr:grpSpPr>
        <a:xfrm>
          <a:off x="76200" y="733425"/>
          <a:ext cx="5029200" cy="8601075"/>
          <a:chOff x="1080" y="2482"/>
          <a:chExt cx="7920" cy="13538"/>
        </a:xfrm>
        <a:solidFill>
          <a:srgbClr val="FFFFFF"/>
        </a:solidFill>
      </xdr:grpSpPr>
      <xdr:sp>
        <xdr:nvSpPr>
          <xdr:cNvPr id="12" name="AutoShape 78"/>
          <xdr:cNvSpPr>
            <a:spLocks/>
          </xdr:cNvSpPr>
        </xdr:nvSpPr>
        <xdr:spPr>
          <a:xfrm flipH="1">
            <a:off x="2159" y="4899"/>
            <a:ext cx="12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9"/>
          <xdr:cNvSpPr>
            <a:spLocks/>
          </xdr:cNvSpPr>
        </xdr:nvSpPr>
        <xdr:spPr>
          <a:xfrm>
            <a:off x="2159" y="4899"/>
            <a:ext cx="0" cy="9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80"/>
          <xdr:cNvSpPr>
            <a:spLocks/>
          </xdr:cNvSpPr>
        </xdr:nvSpPr>
        <xdr:spPr>
          <a:xfrm>
            <a:off x="6119" y="5437"/>
            <a:ext cx="0" cy="3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85"/>
          <xdr:cNvSpPr>
            <a:spLocks/>
          </xdr:cNvSpPr>
        </xdr:nvSpPr>
        <xdr:spPr>
          <a:xfrm>
            <a:off x="7921" y="12097"/>
            <a:ext cx="10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86"/>
          <xdr:cNvSpPr>
            <a:spLocks/>
          </xdr:cNvSpPr>
        </xdr:nvSpPr>
        <xdr:spPr>
          <a:xfrm flipV="1">
            <a:off x="9000" y="8500"/>
            <a:ext cx="0" cy="3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87"/>
          <xdr:cNvSpPr>
            <a:spLocks/>
          </xdr:cNvSpPr>
        </xdr:nvSpPr>
        <xdr:spPr>
          <a:xfrm flipH="1">
            <a:off x="7921" y="8500"/>
            <a:ext cx="10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88"/>
          <xdr:cNvSpPr>
            <a:spLocks/>
          </xdr:cNvSpPr>
        </xdr:nvSpPr>
        <xdr:spPr>
          <a:xfrm>
            <a:off x="6299" y="12419"/>
            <a:ext cx="0" cy="5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352425</xdr:colOff>
      <xdr:row>59</xdr:row>
      <xdr:rowOff>85725</xdr:rowOff>
    </xdr:from>
    <xdr:to>
      <xdr:col>10</xdr:col>
      <xdr:colOff>0</xdr:colOff>
      <xdr:row>62</xdr:row>
      <xdr:rowOff>133350</xdr:rowOff>
    </xdr:to>
    <xdr:pic>
      <xdr:nvPicPr>
        <xdr:cNvPr id="2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9658350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35</xdr:row>
      <xdr:rowOff>57150</xdr:rowOff>
    </xdr:from>
    <xdr:to>
      <xdr:col>5</xdr:col>
      <xdr:colOff>19050</xdr:colOff>
      <xdr:row>38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0515600"/>
          <a:ext cx="847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workbookViewId="0" topLeftCell="A1">
      <selection activeCell="A6" sqref="A6"/>
    </sheetView>
  </sheetViews>
  <sheetFormatPr defaultColWidth="9.140625" defaultRowHeight="12.75"/>
  <sheetData>
    <row r="1" spans="1:10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6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</row>
    <row r="24" spans="3:10" ht="12.75" customHeight="1">
      <c r="C24" s="76"/>
      <c r="D24" s="76"/>
      <c r="E24" s="76"/>
      <c r="F24" s="76"/>
      <c r="G24" s="76"/>
      <c r="H24" s="76"/>
      <c r="I24" s="76"/>
      <c r="J24" s="76"/>
    </row>
    <row r="25" spans="3:10" ht="12.75" customHeight="1">
      <c r="C25" s="76"/>
      <c r="D25" s="76"/>
      <c r="E25" s="76"/>
      <c r="F25" s="76"/>
      <c r="G25" s="76"/>
      <c r="H25" s="76"/>
      <c r="I25" s="76"/>
      <c r="J25" s="76"/>
    </row>
    <row r="26" spans="3:10" ht="12.75" customHeight="1">
      <c r="C26" s="76"/>
      <c r="D26" s="76"/>
      <c r="E26" s="76"/>
      <c r="F26" s="76"/>
      <c r="G26" s="76"/>
      <c r="H26" s="76"/>
      <c r="I26" s="76"/>
      <c r="J26" s="76"/>
    </row>
    <row r="27" spans="3:10" ht="12.75" customHeight="1">
      <c r="C27" s="76"/>
      <c r="D27" s="76"/>
      <c r="E27" s="76"/>
      <c r="F27" s="76"/>
      <c r="G27" s="76"/>
      <c r="H27" s="76"/>
      <c r="I27" s="76"/>
      <c r="J27" s="76"/>
    </row>
    <row r="60" spans="4:8" ht="12.75">
      <c r="D60" s="83" t="s">
        <v>28</v>
      </c>
      <c r="E60" s="83"/>
      <c r="F60" s="83"/>
      <c r="G60" s="83"/>
      <c r="H60" s="83"/>
    </row>
    <row r="61" spans="4:8" ht="12.75">
      <c r="D61" s="83"/>
      <c r="E61" s="83"/>
      <c r="F61" s="83"/>
      <c r="G61" s="83"/>
      <c r="H61" s="83"/>
    </row>
    <row r="62" spans="4:8" ht="12.75">
      <c r="D62" s="83"/>
      <c r="E62" s="83"/>
      <c r="F62" s="83"/>
      <c r="G62" s="83"/>
      <c r="H62" s="83"/>
    </row>
    <row r="63" spans="1:8" ht="12.75">
      <c r="A63" s="84" t="s">
        <v>30</v>
      </c>
      <c r="B63" s="84"/>
      <c r="C63" s="84"/>
      <c r="D63" s="83"/>
      <c r="E63" s="83"/>
      <c r="F63" s="83"/>
      <c r="G63" s="83"/>
      <c r="H63" s="83"/>
    </row>
  </sheetData>
  <sheetProtection password="E947" sheet="1" objects="1" scenarios="1" selectLockedCells="1"/>
  <mergeCells count="4">
    <mergeCell ref="D60:H63"/>
    <mergeCell ref="A63:C63"/>
    <mergeCell ref="A1:J1"/>
    <mergeCell ref="A3:J3"/>
  </mergeCells>
  <printOptions/>
  <pageMargins left="0.75" right="0.75" top="1" bottom="1" header="0.5" footer="0.5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B3" sqref="B3:E3"/>
    </sheetView>
  </sheetViews>
  <sheetFormatPr defaultColWidth="9.140625" defaultRowHeight="12.75"/>
  <cols>
    <col min="1" max="1" width="41.00390625" style="0" customWidth="1"/>
    <col min="2" max="3" width="12.8515625" style="0" customWidth="1"/>
    <col min="4" max="4" width="12.8515625" style="0" hidden="1" customWidth="1"/>
    <col min="5" max="5" width="14.140625" style="0" customWidth="1"/>
    <col min="6" max="6" width="14.140625" style="0" hidden="1" customWidth="1"/>
    <col min="7" max="7" width="19.7109375" style="0" hidden="1" customWidth="1"/>
    <col min="8" max="8" width="13.57421875" style="0" customWidth="1"/>
    <col min="10" max="10" width="16.28125" style="8" customWidth="1"/>
  </cols>
  <sheetData>
    <row r="1" spans="1:10" ht="37.5" customHeight="1">
      <c r="A1" s="108" t="s">
        <v>22</v>
      </c>
      <c r="B1" s="109"/>
      <c r="C1" s="109"/>
      <c r="D1" s="109"/>
      <c r="E1" s="109"/>
      <c r="F1" s="14"/>
      <c r="G1" s="71"/>
      <c r="H1" s="71"/>
      <c r="I1" s="57"/>
      <c r="J1"/>
    </row>
    <row r="2" spans="1:10" ht="13.5" customHeight="1" thickBot="1">
      <c r="A2" s="2"/>
      <c r="B2" s="2"/>
      <c r="C2" s="2"/>
      <c r="D2" s="2"/>
      <c r="E2" s="2"/>
      <c r="F2" s="2"/>
      <c r="G2" s="2"/>
      <c r="H2" s="2"/>
      <c r="J2"/>
    </row>
    <row r="3" spans="1:13" ht="12.75" customHeight="1">
      <c r="A3" s="10" t="s">
        <v>3</v>
      </c>
      <c r="B3" s="110"/>
      <c r="C3" s="111"/>
      <c r="D3" s="111"/>
      <c r="E3" s="112"/>
      <c r="F3" s="72"/>
      <c r="G3" s="73"/>
      <c r="H3" s="73"/>
      <c r="J3" s="79"/>
      <c r="K3" s="79"/>
      <c r="L3" s="79"/>
      <c r="M3" s="79"/>
    </row>
    <row r="4" spans="1:13" ht="12.75" customHeight="1">
      <c r="A4" s="12" t="s">
        <v>0</v>
      </c>
      <c r="B4" s="113"/>
      <c r="C4" s="114"/>
      <c r="D4" s="114"/>
      <c r="E4" s="115"/>
      <c r="F4" s="72"/>
      <c r="G4" s="73"/>
      <c r="H4" s="73"/>
      <c r="J4" s="79"/>
      <c r="K4" s="79"/>
      <c r="L4" s="79"/>
      <c r="M4" s="79"/>
    </row>
    <row r="5" spans="1:13" ht="12.75" customHeight="1">
      <c r="A5" s="11" t="s">
        <v>1</v>
      </c>
      <c r="B5" s="113"/>
      <c r="C5" s="114"/>
      <c r="D5" s="114"/>
      <c r="E5" s="115"/>
      <c r="F5" s="72"/>
      <c r="G5" s="73"/>
      <c r="H5" s="73"/>
      <c r="J5" s="79"/>
      <c r="K5" s="79"/>
      <c r="L5" s="79"/>
      <c r="M5" s="79"/>
    </row>
    <row r="6" spans="1:13" ht="13.5" customHeight="1" thickBot="1">
      <c r="A6" s="74" t="s">
        <v>2</v>
      </c>
      <c r="B6" s="117"/>
      <c r="C6" s="118"/>
      <c r="D6" s="118"/>
      <c r="E6" s="119"/>
      <c r="F6" s="72"/>
      <c r="G6" s="73"/>
      <c r="H6" s="73"/>
      <c r="J6" s="79"/>
      <c r="K6" s="79"/>
      <c r="L6" s="79"/>
      <c r="M6" s="79"/>
    </row>
    <row r="7" spans="1:10" ht="13.5" thickBot="1">
      <c r="A7" s="2"/>
      <c r="B7" s="2"/>
      <c r="C7" s="2"/>
      <c r="D7" s="2"/>
      <c r="E7" s="2"/>
      <c r="F7" s="2"/>
      <c r="G7" s="2"/>
      <c r="H7" s="2"/>
      <c r="J7"/>
    </row>
    <row r="8" spans="1:10" ht="51" customHeight="1" thickTop="1">
      <c r="A8" s="94" t="s">
        <v>18</v>
      </c>
      <c r="B8" s="95"/>
      <c r="C8" s="95"/>
      <c r="D8" s="95"/>
      <c r="E8" s="96"/>
      <c r="F8" s="49"/>
      <c r="G8" s="50"/>
      <c r="H8" s="2"/>
      <c r="J8"/>
    </row>
    <row r="9" spans="1:10" ht="46.5" customHeight="1">
      <c r="A9" s="27" t="s">
        <v>7</v>
      </c>
      <c r="B9" s="18" t="s">
        <v>11</v>
      </c>
      <c r="C9" s="19" t="s">
        <v>33</v>
      </c>
      <c r="D9" s="31" t="s">
        <v>14</v>
      </c>
      <c r="E9" s="44" t="s">
        <v>12</v>
      </c>
      <c r="F9" s="32" t="s">
        <v>19</v>
      </c>
      <c r="G9" s="33" t="s">
        <v>17</v>
      </c>
      <c r="H9" s="2"/>
      <c r="I9" s="2"/>
      <c r="J9" s="25"/>
    </row>
    <row r="10" spans="1:9" ht="40.5" customHeight="1">
      <c r="A10" s="120" t="s">
        <v>8</v>
      </c>
      <c r="B10" s="17" t="s">
        <v>13</v>
      </c>
      <c r="C10" s="45"/>
      <c r="D10" s="46">
        <f>C10*13</f>
        <v>0</v>
      </c>
      <c r="E10" s="47"/>
      <c r="F10" s="28">
        <f>IF((E10="")*AND(C10&lt;&gt;""),"?",(E10*0.45)+E10)</f>
        <v>0</v>
      </c>
      <c r="G10" s="29">
        <f aca="true" t="shared" si="0" ref="G10:G15">(F10*D10)</f>
        <v>0</v>
      </c>
      <c r="H10" s="75">
        <f aca="true" t="shared" si="1" ref="H10:H15">IF((E10="")*AND(C10&lt;&gt;""),"SFP?","")</f>
      </c>
      <c r="I10" s="2"/>
    </row>
    <row r="11" spans="1:9" ht="40.5" customHeight="1">
      <c r="A11" s="121"/>
      <c r="B11" s="17" t="s">
        <v>29</v>
      </c>
      <c r="C11" s="45"/>
      <c r="D11" s="46">
        <f>C11*8</f>
        <v>0</v>
      </c>
      <c r="E11" s="47"/>
      <c r="F11" s="28">
        <f>IF((E11="")*AND(C11&lt;&gt;""),"?",(E11*0.45)+E11)</f>
        <v>0</v>
      </c>
      <c r="G11" s="29">
        <f t="shared" si="0"/>
        <v>0</v>
      </c>
      <c r="H11" s="75">
        <f t="shared" si="1"/>
      </c>
      <c r="I11" s="2"/>
    </row>
    <row r="12" spans="1:9" ht="42" customHeight="1">
      <c r="A12" s="122" t="s">
        <v>9</v>
      </c>
      <c r="B12" s="20" t="s">
        <v>13</v>
      </c>
      <c r="C12" s="45"/>
      <c r="D12" s="46">
        <f>C12*13</f>
        <v>0</v>
      </c>
      <c r="E12" s="47"/>
      <c r="F12" s="28">
        <f>IF((E12="")*AND(C12&lt;&gt;""),"?",(E12*0.45)+E12)</f>
        <v>0</v>
      </c>
      <c r="G12" s="29">
        <f t="shared" si="0"/>
        <v>0</v>
      </c>
      <c r="H12" s="75">
        <f t="shared" si="1"/>
      </c>
      <c r="I12" s="2"/>
    </row>
    <row r="13" spans="1:9" ht="42" customHeight="1">
      <c r="A13" s="123"/>
      <c r="B13" s="17" t="s">
        <v>29</v>
      </c>
      <c r="C13" s="45"/>
      <c r="D13" s="46">
        <f>C13*8</f>
        <v>0</v>
      </c>
      <c r="E13" s="47"/>
      <c r="F13" s="28">
        <f>IF((E13="")*AND(C13&lt;&gt;""),"?",(E13*0.45)+E13)</f>
        <v>0</v>
      </c>
      <c r="G13" s="29">
        <f t="shared" si="0"/>
        <v>0</v>
      </c>
      <c r="H13" s="75">
        <f t="shared" si="1"/>
      </c>
      <c r="I13" s="2"/>
    </row>
    <row r="14" spans="1:9" ht="42" customHeight="1">
      <c r="A14" s="122" t="s">
        <v>10</v>
      </c>
      <c r="B14" s="21" t="s">
        <v>13</v>
      </c>
      <c r="C14" s="45"/>
      <c r="D14" s="46">
        <f>C14*13</f>
        <v>0</v>
      </c>
      <c r="E14" s="47"/>
      <c r="F14" s="28">
        <f>IF((E14="")*AND(C14&lt;&gt;""),"?",(E14*0.15)+E14)</f>
        <v>0</v>
      </c>
      <c r="G14" s="29">
        <f t="shared" si="0"/>
        <v>0</v>
      </c>
      <c r="H14" s="75">
        <f t="shared" si="1"/>
      </c>
      <c r="I14" s="2"/>
    </row>
    <row r="15" spans="1:9" ht="42.75" customHeight="1" thickBot="1">
      <c r="A15" s="124"/>
      <c r="B15" s="42" t="s">
        <v>29</v>
      </c>
      <c r="C15" s="45"/>
      <c r="D15" s="48">
        <f>C15*8</f>
        <v>0</v>
      </c>
      <c r="E15" s="47"/>
      <c r="F15" s="28">
        <f>IF((E15="")*AND(C15&lt;&gt;""),"?",(E15*0.15)+E15)</f>
        <v>0</v>
      </c>
      <c r="G15" s="43">
        <f t="shared" si="0"/>
        <v>0</v>
      </c>
      <c r="H15" s="75">
        <f t="shared" si="1"/>
      </c>
      <c r="I15" s="2"/>
    </row>
    <row r="16" spans="1:10" ht="15.75" customHeight="1" hidden="1" thickTop="1">
      <c r="A16" s="125" t="s">
        <v>15</v>
      </c>
      <c r="B16" s="126"/>
      <c r="C16" s="127"/>
      <c r="D16" s="38">
        <f>D10+D11+D12+D13+D14+D15</f>
        <v>0</v>
      </c>
      <c r="E16" s="39"/>
      <c r="F16" s="40"/>
      <c r="G16" s="41"/>
      <c r="H16" s="2"/>
      <c r="I16" s="2"/>
      <c r="J16" s="26"/>
    </row>
    <row r="17" spans="1:10" ht="15.75" customHeight="1" hidden="1" thickBot="1">
      <c r="A17" s="89" t="s">
        <v>16</v>
      </c>
      <c r="B17" s="90"/>
      <c r="C17" s="90"/>
      <c r="D17" s="90"/>
      <c r="E17" s="90"/>
      <c r="F17" s="91"/>
      <c r="G17" s="30">
        <f>G10+G11+G12+G13+G14+G15</f>
        <v>0</v>
      </c>
      <c r="H17" s="2"/>
      <c r="I17" s="2"/>
      <c r="J17"/>
    </row>
    <row r="18" spans="1:10" ht="15.75" customHeight="1" hidden="1" thickBot="1" thickTop="1">
      <c r="A18" s="22"/>
      <c r="B18" s="24"/>
      <c r="C18" s="24"/>
      <c r="D18" s="24"/>
      <c r="E18" s="24"/>
      <c r="F18" s="24"/>
      <c r="G18" s="23"/>
      <c r="H18" s="2"/>
      <c r="I18" s="2"/>
      <c r="J18"/>
    </row>
    <row r="19" spans="1:10" ht="15.75" customHeight="1" hidden="1" thickBot="1" thickTop="1">
      <c r="A19" s="92" t="s">
        <v>20</v>
      </c>
      <c r="B19" s="93"/>
      <c r="C19" s="93"/>
      <c r="D19" s="93"/>
      <c r="E19" s="93"/>
      <c r="F19" s="34"/>
      <c r="G19" s="35" t="e">
        <f>G17/D16</f>
        <v>#DIV/0!</v>
      </c>
      <c r="H19" s="2"/>
      <c r="I19" s="2"/>
      <c r="J19"/>
    </row>
    <row r="20" spans="1:10" ht="15.75" customHeight="1" thickBot="1" thickTop="1">
      <c r="A20" s="2"/>
      <c r="B20" s="2"/>
      <c r="C20" s="2"/>
      <c r="D20" s="2"/>
      <c r="E20" s="2"/>
      <c r="F20" s="2"/>
      <c r="G20" s="2"/>
      <c r="H20" s="2"/>
      <c r="I20" s="2"/>
      <c r="J20"/>
    </row>
    <row r="21" spans="1:13" ht="115.5" customHeight="1" thickBot="1">
      <c r="A21" s="128" t="s">
        <v>27</v>
      </c>
      <c r="B21" s="129"/>
      <c r="C21" s="129"/>
      <c r="D21" s="129"/>
      <c r="E21" s="130"/>
      <c r="F21" s="67"/>
      <c r="G21" s="68"/>
      <c r="H21" s="116"/>
      <c r="I21" s="116"/>
      <c r="J21" s="116"/>
      <c r="K21" s="116"/>
      <c r="L21" s="116"/>
      <c r="M21" s="116"/>
    </row>
    <row r="22" spans="1:10" ht="13.5" thickBot="1">
      <c r="A22" s="2"/>
      <c r="B22" s="2"/>
      <c r="C22" s="2"/>
      <c r="D22" s="2"/>
      <c r="E22" s="2"/>
      <c r="F22" s="2"/>
      <c r="G22" s="2" t="s">
        <v>31</v>
      </c>
      <c r="H22" s="2"/>
      <c r="I22" s="2"/>
      <c r="J22"/>
    </row>
    <row r="23" spans="1:10" ht="29.25" customHeight="1" thickTop="1">
      <c r="A23" s="97" t="s">
        <v>6</v>
      </c>
      <c r="B23" s="98"/>
      <c r="C23" s="98"/>
      <c r="D23" s="98"/>
      <c r="E23" s="99"/>
      <c r="F23" s="61"/>
      <c r="G23" s="61"/>
      <c r="H23" s="58"/>
      <c r="I23" s="2"/>
      <c r="J23"/>
    </row>
    <row r="24" spans="1:9" ht="12.75">
      <c r="A24" s="3"/>
      <c r="B24" s="4"/>
      <c r="C24" s="4"/>
      <c r="D24" s="4"/>
      <c r="E24" s="51"/>
      <c r="F24" s="55"/>
      <c r="G24" s="55"/>
      <c r="H24" s="4"/>
      <c r="I24" s="2"/>
    </row>
    <row r="25" spans="1:9" ht="24" customHeight="1">
      <c r="A25" s="103" t="s">
        <v>4</v>
      </c>
      <c r="B25" s="104"/>
      <c r="C25" s="105"/>
      <c r="D25" s="16"/>
      <c r="E25" s="82"/>
      <c r="F25" s="62"/>
      <c r="G25" s="63"/>
      <c r="H25" s="4"/>
      <c r="I25" s="2"/>
    </row>
    <row r="26" spans="1:11" ht="45" customHeight="1" hidden="1">
      <c r="A26" s="37" t="s">
        <v>21</v>
      </c>
      <c r="B26" s="36"/>
      <c r="C26" s="36"/>
      <c r="D26" s="36"/>
      <c r="E26" s="52" t="e">
        <f>G19</f>
        <v>#DIV/0!</v>
      </c>
      <c r="F26" s="56"/>
      <c r="G26" s="59"/>
      <c r="H26" s="59"/>
      <c r="I26" s="5"/>
      <c r="J26" s="9"/>
      <c r="K26" s="1"/>
    </row>
    <row r="27" spans="1:11" ht="12.75">
      <c r="A27" s="3"/>
      <c r="B27" s="4"/>
      <c r="C27" s="4"/>
      <c r="D27" s="4"/>
      <c r="E27" s="51"/>
      <c r="F27" s="55"/>
      <c r="G27" s="55"/>
      <c r="H27" s="4"/>
      <c r="I27" s="5"/>
      <c r="J27" s="9"/>
      <c r="K27" s="1"/>
    </row>
    <row r="28" spans="1:11" ht="12.75">
      <c r="A28" s="106" t="s">
        <v>23</v>
      </c>
      <c r="B28" s="107"/>
      <c r="C28" s="107"/>
      <c r="D28" s="107"/>
      <c r="E28" s="53" t="e">
        <f>IF(E26&lt;0.8*2.5,1.22*(0.8*2.5-E26)*E25,0)</f>
        <v>#DIV/0!</v>
      </c>
      <c r="F28" s="64"/>
      <c r="G28" s="65"/>
      <c r="H28" s="60"/>
      <c r="I28" s="5"/>
      <c r="J28" s="9"/>
      <c r="K28" s="1"/>
    </row>
    <row r="29" spans="1:11" ht="24.75" customHeight="1">
      <c r="A29" s="101" t="s">
        <v>24</v>
      </c>
      <c r="B29" s="102"/>
      <c r="C29" s="102"/>
      <c r="D29" s="102"/>
      <c r="E29" s="53" t="e">
        <f>IF(E26&gt;0.8*2.5,1.22*(E26-0.8*2.5)*E25,0)</f>
        <v>#DIV/0!</v>
      </c>
      <c r="F29" s="66"/>
      <c r="G29" s="65"/>
      <c r="H29" s="60"/>
      <c r="I29" s="5"/>
      <c r="J29" s="9"/>
      <c r="K29" s="1"/>
    </row>
    <row r="30" spans="1:11" ht="13.5" thickBot="1">
      <c r="A30" s="6"/>
      <c r="B30" s="7"/>
      <c r="C30" s="7"/>
      <c r="D30" s="7"/>
      <c r="E30" s="54"/>
      <c r="F30" s="55"/>
      <c r="G30" s="55"/>
      <c r="H30" s="4"/>
      <c r="I30" s="5"/>
      <c r="J30" s="9"/>
      <c r="K30" s="1"/>
    </row>
    <row r="31" spans="1:11" ht="13.5" thickTop="1">
      <c r="A31" s="4"/>
      <c r="B31" s="4"/>
      <c r="C31" s="4"/>
      <c r="D31" s="4"/>
      <c r="E31" s="4"/>
      <c r="F31" s="4"/>
      <c r="G31" s="4"/>
      <c r="H31" s="4"/>
      <c r="I31" s="5"/>
      <c r="J31" s="9"/>
      <c r="K31" s="1"/>
    </row>
    <row r="32" spans="1:11" ht="31.5" customHeight="1">
      <c r="A32" s="100" t="s">
        <v>5</v>
      </c>
      <c r="B32" s="100"/>
      <c r="C32" s="100"/>
      <c r="D32" s="100"/>
      <c r="E32" s="100"/>
      <c r="F32" s="69"/>
      <c r="G32" s="69"/>
      <c r="H32" s="69"/>
      <c r="I32" s="5"/>
      <c r="J32" s="9"/>
      <c r="K32" s="1"/>
    </row>
    <row r="33" spans="9:11" ht="12.75">
      <c r="I33" s="1"/>
      <c r="J33" s="9"/>
      <c r="K33" s="1"/>
    </row>
    <row r="34" spans="1:9" ht="14.25" customHeight="1">
      <c r="A34" s="87"/>
      <c r="B34" s="88"/>
      <c r="C34" s="88"/>
      <c r="D34" s="88"/>
      <c r="E34" s="88"/>
      <c r="F34" s="70"/>
      <c r="G34" s="70"/>
      <c r="H34" s="70"/>
      <c r="I34" s="57"/>
    </row>
    <row r="35" spans="1:8" ht="13.5" customHeight="1">
      <c r="A35" s="15"/>
      <c r="B35" s="15"/>
      <c r="C35" s="15"/>
      <c r="D35" s="15"/>
      <c r="E35" s="15"/>
      <c r="F35" s="15"/>
      <c r="G35" s="15"/>
      <c r="H35" s="15"/>
    </row>
    <row r="36" spans="1:8" ht="16.5" customHeight="1">
      <c r="A36" s="80"/>
      <c r="B36" s="80"/>
      <c r="C36" s="80"/>
      <c r="D36" s="80"/>
      <c r="E36" s="81"/>
      <c r="F36" s="81"/>
      <c r="G36" s="81"/>
      <c r="H36" s="81"/>
    </row>
    <row r="37" ht="9" customHeight="1"/>
    <row r="38" spans="1:4" ht="12.75">
      <c r="A38" s="78" t="s">
        <v>32</v>
      </c>
      <c r="B38" s="13"/>
      <c r="C38" s="13"/>
      <c r="D38" s="13"/>
    </row>
  </sheetData>
  <sheetProtection password="E947" sheet="1" objects="1" scenarios="1" selectLockedCells="1"/>
  <mergeCells count="20">
    <mergeCell ref="H21:M21"/>
    <mergeCell ref="B6:E6"/>
    <mergeCell ref="A10:A11"/>
    <mergeCell ref="A12:A13"/>
    <mergeCell ref="A14:A15"/>
    <mergeCell ref="A16:C16"/>
    <mergeCell ref="A21:E21"/>
    <mergeCell ref="A1:E1"/>
    <mergeCell ref="B3:E3"/>
    <mergeCell ref="B4:E4"/>
    <mergeCell ref="B5:E5"/>
    <mergeCell ref="A34:E34"/>
    <mergeCell ref="A17:F17"/>
    <mergeCell ref="A19:E19"/>
    <mergeCell ref="A8:E8"/>
    <mergeCell ref="A23:E23"/>
    <mergeCell ref="A32:E32"/>
    <mergeCell ref="A29:D29"/>
    <mergeCell ref="A25:C25"/>
    <mergeCell ref="A28:D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Holleron</dc:creator>
  <cp:keywords/>
  <dc:description/>
  <cp:lastModifiedBy>Brian Anderson</cp:lastModifiedBy>
  <cp:lastPrinted>2007-06-29T17:54:42Z</cp:lastPrinted>
  <dcterms:created xsi:type="dcterms:W3CDTF">2006-04-28T09:06:45Z</dcterms:created>
  <dcterms:modified xsi:type="dcterms:W3CDTF">2008-04-23T11:36:15Z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347158595</vt:i4>
  </property>
  <property fmtid="{D5CDD505-2E9C-101B-9397-08002B2CF9AE}" pid="3" name="_EmailSubject">
    <vt:lpwstr>Decentralised MEV spreadsheets</vt:lpwstr>
  </property>
  <property fmtid="{D5CDD505-2E9C-101B-9397-08002B2CF9AE}" pid="4" name="_AuthorEmail">
    <vt:lpwstr>AndersonB@bre.co.uk</vt:lpwstr>
  </property>
  <property fmtid="{D5CDD505-2E9C-101B-9397-08002B2CF9AE}" pid="5" name="_AuthorEmailDisplayName">
    <vt:lpwstr>Anderson, Brian</vt:lpwstr>
  </property>
  <property fmtid="{D5CDD505-2E9C-101B-9397-08002B2CF9AE}" pid="6" name="_PreviousAdHocReviewCycleID">
    <vt:i4>-610353532</vt:i4>
  </property>
</Properties>
</file>